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tabRatio="931" activeTab="0"/>
  </bookViews>
  <sheets>
    <sheet name="Fast Estandar (H141111) 915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<sst xmlns="http://schemas.openxmlformats.org/spreadsheetml/2006/main" count="79" uniqueCount="78">
  <si>
    <t xml:space="preserve">REFRISA S.A.    </t>
  </si>
  <si>
    <t>FECHA:</t>
  </si>
  <si>
    <t>LABORATORIO</t>
  </si>
  <si>
    <t>ENSAYO DE FRICCION FAST</t>
  </si>
  <si>
    <t>FAST  N°:</t>
  </si>
  <si>
    <t xml:space="preserve">PROCEDENCIA: </t>
  </si>
  <si>
    <t>ASENTAMIENTO</t>
  </si>
  <si>
    <t>MATERIAL:</t>
  </si>
  <si>
    <t>CARACTERIZACION</t>
  </si>
  <si>
    <t xml:space="preserve">      20       30   </t>
  </si>
  <si>
    <t xml:space="preserve">      40       50   </t>
  </si>
  <si>
    <t xml:space="preserve">      60       70   </t>
  </si>
  <si>
    <t xml:space="preserve">      80       90   </t>
  </si>
  <si>
    <t>ESTADO:</t>
  </si>
  <si>
    <t>TERMINADO</t>
  </si>
  <si>
    <t>INICIAL</t>
  </si>
  <si>
    <t>ASENT.</t>
  </si>
  <si>
    <t>FINAL</t>
  </si>
  <si>
    <t>Peso Inicial:</t>
  </si>
  <si>
    <t>PIEZA  N°:</t>
  </si>
  <si>
    <t xml:space="preserve">   1        2</t>
  </si>
  <si>
    <t>Peso Asent.:</t>
  </si>
  <si>
    <t>DISCO  N°:</t>
  </si>
  <si>
    <t>Unico</t>
  </si>
  <si>
    <t>Peso Final:</t>
  </si>
  <si>
    <t>PROBETA:</t>
  </si>
  <si>
    <t>1/2"X1/2"</t>
  </si>
  <si>
    <t xml:space="preserve">  3        4</t>
  </si>
  <si>
    <t>Perdida:</t>
  </si>
  <si>
    <t>PROGRAMADO:</t>
  </si>
  <si>
    <t>Perdida%</t>
  </si>
  <si>
    <t xml:space="preserve">DESARROLLO  N° M.I.: </t>
  </si>
  <si>
    <t>CENTRO</t>
  </si>
  <si>
    <t>FECHA DE HORNEADO:</t>
  </si>
  <si>
    <t>SUMA</t>
  </si>
  <si>
    <t>Esp.Inicial:</t>
  </si>
  <si>
    <t>HORNO N°:</t>
  </si>
  <si>
    <t>13-19</t>
  </si>
  <si>
    <t>PROMEDIO</t>
  </si>
  <si>
    <t>Esp.Asent.:</t>
  </si>
  <si>
    <t>OTROS (Indicar):</t>
  </si>
  <si>
    <t>DESGASTE ESPECIFICO</t>
  </si>
  <si>
    <t>Esp.Final:</t>
  </si>
  <si>
    <t>Para 90':</t>
  </si>
  <si>
    <t>Pulg.Cubica /HP-HR:</t>
  </si>
  <si>
    <t>Perdida%:</t>
  </si>
  <si>
    <t>PESO ESP. :</t>
  </si>
  <si>
    <t>grs/cc</t>
  </si>
  <si>
    <t>EXT. ACETONICO %:</t>
  </si>
  <si>
    <t>Pide µ (&gt;=0.20)</t>
  </si>
  <si>
    <t>Aprobado:</t>
  </si>
  <si>
    <t xml:space="preserve">         µ (&lt; 0.20)</t>
  </si>
  <si>
    <t>Rechazado:</t>
  </si>
  <si>
    <t>DUREZA SHORE:</t>
  </si>
  <si>
    <t>OTROS  ENSAYOS:</t>
  </si>
  <si>
    <t>Tiem</t>
  </si>
  <si>
    <t>µ</t>
  </si>
  <si>
    <t>Pres</t>
  </si>
  <si>
    <t>COEFICIENTE DE FRICCION</t>
  </si>
  <si>
    <t>Min</t>
  </si>
  <si>
    <t>1/2"x 1/2"</t>
  </si>
  <si>
    <t>Psi</t>
  </si>
  <si>
    <t>Tiem.</t>
  </si>
  <si>
    <t>Temp. °C</t>
  </si>
  <si>
    <t>Dilatac.</t>
  </si>
  <si>
    <t>E Lec.</t>
  </si>
  <si>
    <t>E Corr.</t>
  </si>
  <si>
    <t>De/Dt</t>
  </si>
  <si>
    <t>De/Dt P</t>
  </si>
  <si>
    <t>DESGASTE VS. TIEMPO</t>
  </si>
  <si>
    <t>H. Arco</t>
  </si>
  <si>
    <t>ENSAYO</t>
  </si>
  <si>
    <t>V°B° LABORATORIO</t>
  </si>
  <si>
    <t>psi</t>
  </si>
  <si>
    <t>Produccion</t>
  </si>
  <si>
    <t>F. Olmo</t>
  </si>
  <si>
    <t>WF-4232(H-141 111)</t>
  </si>
  <si>
    <t>Ø 215  (HD-475)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</si>
</sst>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/d/yy"/>
    <numFmt numFmtId="189" formatCode="mm/d/yy\ h:mm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0.0"/>
    <numFmt numFmtId="195" formatCode="0.000"/>
    <numFmt numFmtId="196" formatCode="0.0%"/>
    <numFmt numFmtId="197" formatCode="0.0000"/>
  </numFmts>
  <fonts count="23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7"/>
      <name val="MS Sans Serif"/>
      <family val="0"/>
    </font>
    <font>
      <b/>
      <i/>
      <sz val="14"/>
      <name val="MS Sans Serif"/>
      <family val="0"/>
    </font>
    <font>
      <b/>
      <i/>
      <sz val="10"/>
      <name val="MS Sans Serif"/>
      <family val="0"/>
    </font>
    <font>
      <b/>
      <i/>
      <sz val="9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color indexed="9"/>
      <name val="MS Sans Serif"/>
      <family val="2"/>
    </font>
    <font>
      <sz val="10"/>
      <color indexed="9"/>
      <name val="MS Sans Serif"/>
      <family val="2"/>
    </font>
    <font>
      <sz val="10"/>
      <color indexed="8"/>
      <name val="MS Sans Serif"/>
      <family val="2"/>
    </font>
    <font>
      <b/>
      <i/>
      <sz val="8.5"/>
      <name val="MS Sans Serif"/>
      <family val="0"/>
    </font>
    <font>
      <b/>
      <sz val="8.5"/>
      <name val="MS Sans Serif"/>
      <family val="2"/>
    </font>
    <font>
      <sz val="13.5"/>
      <name val="MS Sans Serif"/>
      <family val="2"/>
    </font>
    <font>
      <sz val="13.5"/>
      <color indexed="17"/>
      <name val="MS Sans Serif"/>
      <family val="2"/>
    </font>
    <font>
      <sz val="13.5"/>
      <color indexed="10"/>
      <name val="MS Sans Serif"/>
      <family val="2"/>
    </font>
    <font>
      <i/>
      <sz val="9"/>
      <name val="MS Sans Serif"/>
      <family val="0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8.5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14" fontId="7" fillId="0" borderId="3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188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 locked="0"/>
    </xf>
    <xf numFmtId="10" fontId="7" fillId="0" borderId="5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0" fillId="0" borderId="4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/>
    </xf>
    <xf numFmtId="11" fontId="7" fillId="0" borderId="0" xfId="0" applyNumberFormat="1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1" fontId="0" fillId="0" borderId="13" xfId="0" applyNumberForma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195" fontId="11" fillId="2" borderId="1" xfId="17" applyNumberFormat="1" applyFont="1" applyFill="1" applyBorder="1" applyAlignment="1" applyProtection="1">
      <alignment horizontal="centerContinuous"/>
      <protection/>
    </xf>
    <xf numFmtId="195" fontId="12" fillId="2" borderId="2" xfId="0" applyNumberFormat="1" applyFont="1" applyFill="1" applyBorder="1" applyAlignment="1" applyProtection="1">
      <alignment horizontal="centerContinuous"/>
      <protection/>
    </xf>
    <xf numFmtId="0" fontId="12" fillId="2" borderId="2" xfId="0" applyFont="1" applyFill="1" applyBorder="1" applyAlignment="1" applyProtection="1">
      <alignment/>
      <protection/>
    </xf>
    <xf numFmtId="195" fontId="11" fillId="2" borderId="2" xfId="17" applyNumberFormat="1" applyFont="1" applyFill="1" applyBorder="1" applyAlignment="1" applyProtection="1">
      <alignment horizontal="centerContinuous"/>
      <protection/>
    </xf>
    <xf numFmtId="0" fontId="13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7" fillId="2" borderId="4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 locked="0"/>
    </xf>
    <xf numFmtId="0" fontId="7" fillId="2" borderId="4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0" fontId="14" fillId="2" borderId="0" xfId="21" applyNumberFormat="1" applyFont="1" applyFill="1" applyBorder="1" applyAlignment="1" applyProtection="1">
      <alignment horizontal="centerContinuous"/>
      <protection locked="0"/>
    </xf>
    <xf numFmtId="10" fontId="0" fillId="2" borderId="0" xfId="0" applyNumberFormat="1" applyFill="1" applyBorder="1" applyAlignment="1" applyProtection="1">
      <alignment horizontal="centerContinuous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195" fontId="16" fillId="2" borderId="6" xfId="0" applyNumberFormat="1" applyFont="1" applyFill="1" applyBorder="1" applyAlignment="1" applyProtection="1">
      <alignment horizontal="centerContinuous"/>
      <protection/>
    </xf>
    <xf numFmtId="195" fontId="17" fillId="2" borderId="8" xfId="0" applyNumberFormat="1" applyFont="1" applyFill="1" applyBorder="1" applyAlignment="1" applyProtection="1">
      <alignment horizontal="centerContinuous"/>
      <protection/>
    </xf>
    <xf numFmtId="195" fontId="18" fillId="2" borderId="8" xfId="0" applyNumberFormat="1" applyFont="1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/>
      <protection locked="0"/>
    </xf>
    <xf numFmtId="0" fontId="7" fillId="2" borderId="10" xfId="0" applyFont="1" applyFill="1" applyBorder="1" applyAlignment="1" applyProtection="1">
      <alignment horizontal="center"/>
      <protection/>
    </xf>
    <xf numFmtId="0" fontId="7" fillId="2" borderId="3" xfId="0" applyFont="1" applyFill="1" applyBorder="1" applyAlignment="1" applyProtection="1">
      <alignment horizontal="center"/>
      <protection/>
    </xf>
    <xf numFmtId="0" fontId="7" fillId="2" borderId="3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10" fillId="2" borderId="12" xfId="0" applyFont="1" applyFill="1" applyBorder="1" applyAlignment="1" applyProtection="1">
      <alignment horizontal="center"/>
      <protection/>
    </xf>
    <xf numFmtId="0" fontId="19" fillId="2" borderId="14" xfId="0" applyFont="1" applyFill="1" applyBorder="1" applyAlignment="1" applyProtection="1">
      <alignment horizontal="center"/>
      <protection/>
    </xf>
    <xf numFmtId="0" fontId="10" fillId="2" borderId="14" xfId="0" applyFont="1" applyFill="1" applyBorder="1" applyAlignment="1" applyProtection="1">
      <alignment horizontal="center"/>
      <protection/>
    </xf>
    <xf numFmtId="0" fontId="19" fillId="2" borderId="16" xfId="0" applyFont="1" applyFill="1" applyBorder="1" applyAlignment="1" applyProtection="1">
      <alignment horizontal="center"/>
      <protection/>
    </xf>
    <xf numFmtId="195" fontId="19" fillId="2" borderId="17" xfId="0" applyNumberFormat="1" applyFont="1" applyFill="1" applyBorder="1" applyAlignment="1" applyProtection="1">
      <alignment horizontal="center"/>
      <protection/>
    </xf>
    <xf numFmtId="0" fontId="19" fillId="2" borderId="18" xfId="0" applyFont="1" applyFill="1" applyBorder="1" applyAlignment="1" applyProtection="1">
      <alignment horizontal="center"/>
      <protection locked="0"/>
    </xf>
    <xf numFmtId="0" fontId="19" fillId="2" borderId="19" xfId="0" applyFont="1" applyFill="1" applyBorder="1" applyAlignment="1" applyProtection="1">
      <alignment horizontal="center"/>
      <protection/>
    </xf>
    <xf numFmtId="195" fontId="19" fillId="2" borderId="20" xfId="0" applyNumberFormat="1" applyFont="1" applyFill="1" applyBorder="1" applyAlignment="1" applyProtection="1">
      <alignment horizontal="center"/>
      <protection/>
    </xf>
    <xf numFmtId="0" fontId="19" fillId="2" borderId="14" xfId="0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19" fillId="2" borderId="21" xfId="0" applyFont="1" applyFill="1" applyBorder="1" applyAlignment="1" applyProtection="1">
      <alignment horizontal="center"/>
      <protection/>
    </xf>
    <xf numFmtId="0" fontId="19" fillId="2" borderId="22" xfId="0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right"/>
      <protection/>
    </xf>
    <xf numFmtId="0" fontId="0" fillId="2" borderId="4" xfId="0" applyFill="1" applyBorder="1" applyAlignment="1" applyProtection="1">
      <alignment/>
      <protection locked="0"/>
    </xf>
    <xf numFmtId="0" fontId="10" fillId="2" borderId="23" xfId="0" applyFont="1" applyFill="1" applyBorder="1" applyAlignment="1" applyProtection="1">
      <alignment horizontal="center"/>
      <protection/>
    </xf>
    <xf numFmtId="0" fontId="10" fillId="2" borderId="24" xfId="0" applyFont="1" applyFill="1" applyBorder="1" applyAlignment="1" applyProtection="1">
      <alignment horizontal="center"/>
      <protection/>
    </xf>
    <xf numFmtId="194" fontId="10" fillId="2" borderId="24" xfId="0" applyNumberFormat="1" applyFont="1" applyFill="1" applyBorder="1" applyAlignment="1" applyProtection="1">
      <alignment horizontal="center"/>
      <protection/>
    </xf>
    <xf numFmtId="194" fontId="10" fillId="2" borderId="24" xfId="0" applyNumberFormat="1" applyFont="1" applyFill="1" applyBorder="1" applyAlignment="1" applyProtection="1">
      <alignment horizontal="center"/>
      <protection locked="0"/>
    </xf>
    <xf numFmtId="0" fontId="10" fillId="2" borderId="25" xfId="0" applyFont="1" applyFill="1" applyBorder="1" applyAlignment="1" applyProtection="1">
      <alignment horizontal="center"/>
      <protection/>
    </xf>
    <xf numFmtId="2" fontId="10" fillId="2" borderId="26" xfId="0" applyNumberFormat="1" applyFont="1" applyFill="1" applyBorder="1" applyAlignment="1" applyProtection="1">
      <alignment horizontal="center"/>
      <protection/>
    </xf>
    <xf numFmtId="0" fontId="10" fillId="2" borderId="16" xfId="0" applyFont="1" applyFill="1" applyBorder="1" applyAlignment="1" applyProtection="1">
      <alignment horizontal="center"/>
      <protection/>
    </xf>
    <xf numFmtId="0" fontId="10" fillId="2" borderId="17" xfId="0" applyFont="1" applyFill="1" applyBorder="1" applyAlignment="1" applyProtection="1">
      <alignment horizontal="center"/>
      <protection/>
    </xf>
    <xf numFmtId="194" fontId="10" fillId="2" borderId="17" xfId="0" applyNumberFormat="1" applyFont="1" applyFill="1" applyBorder="1" applyAlignment="1" applyProtection="1">
      <alignment horizontal="center"/>
      <protection/>
    </xf>
    <xf numFmtId="194" fontId="10" fillId="2" borderId="17" xfId="0" applyNumberFormat="1" applyFont="1" applyFill="1" applyBorder="1" applyAlignment="1" applyProtection="1">
      <alignment horizontal="center"/>
      <protection locked="0"/>
    </xf>
    <xf numFmtId="2" fontId="10" fillId="2" borderId="17" xfId="0" applyNumberFormat="1" applyFont="1" applyFill="1" applyBorder="1" applyAlignment="1" applyProtection="1">
      <alignment horizontal="center"/>
      <protection/>
    </xf>
    <xf numFmtId="2" fontId="10" fillId="2" borderId="27" xfId="0" applyNumberFormat="1" applyFont="1" applyFill="1" applyBorder="1" applyAlignment="1" applyProtection="1">
      <alignment horizontal="center"/>
      <protection/>
    </xf>
    <xf numFmtId="0" fontId="10" fillId="2" borderId="19" xfId="0" applyFont="1" applyFill="1" applyBorder="1" applyAlignment="1" applyProtection="1">
      <alignment horizontal="center"/>
      <protection/>
    </xf>
    <xf numFmtId="0" fontId="10" fillId="2" borderId="28" xfId="0" applyFont="1" applyFill="1" applyBorder="1" applyAlignment="1" applyProtection="1">
      <alignment horizontal="center"/>
      <protection/>
    </xf>
    <xf numFmtId="194" fontId="10" fillId="2" borderId="28" xfId="0" applyNumberFormat="1" applyFont="1" applyFill="1" applyBorder="1" applyAlignment="1" applyProtection="1">
      <alignment horizontal="center"/>
      <protection/>
    </xf>
    <xf numFmtId="194" fontId="10" fillId="2" borderId="28" xfId="0" applyNumberFormat="1" applyFont="1" applyFill="1" applyBorder="1" applyAlignment="1" applyProtection="1">
      <alignment horizontal="center"/>
      <protection locked="0"/>
    </xf>
    <xf numFmtId="2" fontId="10" fillId="2" borderId="28" xfId="0" applyNumberFormat="1" applyFont="1" applyFill="1" applyBorder="1" applyAlignment="1" applyProtection="1">
      <alignment horizontal="center"/>
      <protection/>
    </xf>
    <xf numFmtId="2" fontId="10" fillId="2" borderId="13" xfId="0" applyNumberFormat="1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 locked="0"/>
    </xf>
    <xf numFmtId="0" fontId="7" fillId="2" borderId="15" xfId="0" applyFont="1" applyFill="1" applyBorder="1" applyAlignment="1" applyProtection="1">
      <alignment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  <xf numFmtId="14" fontId="7" fillId="0" borderId="5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2125"/>
          <c:w val="0.98925"/>
          <c:h val="0.962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'[1]FAST 9153'!$A$45:$A$63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xVal>
          <c:yVal>
            <c:numRef>
              <c:f>'[1]FAST 9153'!$G$45:$G$63</c:f>
              <c:numCache>
                <c:ptCount val="19"/>
                <c:pt idx="0">
                  <c:v>0.96</c:v>
                </c:pt>
                <c:pt idx="1">
                  <c:v>0.95</c:v>
                </c:pt>
                <c:pt idx="2">
                  <c:v>0.62</c:v>
                </c:pt>
                <c:pt idx="3">
                  <c:v>0.38999999999999985</c:v>
                </c:pt>
                <c:pt idx="4">
                  <c:v>0.43000000000000005</c:v>
                </c:pt>
                <c:pt idx="5">
                  <c:v>0.41000000000000014</c:v>
                </c:pt>
                <c:pt idx="6">
                  <c:v>0.44999999999999996</c:v>
                </c:pt>
                <c:pt idx="7">
                  <c:v>0.35</c:v>
                </c:pt>
                <c:pt idx="8">
                  <c:v>0.18999999999999984</c:v>
                </c:pt>
                <c:pt idx="9">
                  <c:v>0.11000000000000014</c:v>
                </c:pt>
                <c:pt idx="10">
                  <c:v>0.19000000000000022</c:v>
                </c:pt>
                <c:pt idx="11">
                  <c:v>0.3</c:v>
                </c:pt>
                <c:pt idx="12">
                  <c:v>0.43999999999999984</c:v>
                </c:pt>
                <c:pt idx="13">
                  <c:v>0.4600000000000002</c:v>
                </c:pt>
                <c:pt idx="14">
                  <c:v>0.43999999999999984</c:v>
                </c:pt>
                <c:pt idx="15">
                  <c:v>0.5699999999999996</c:v>
                </c:pt>
                <c:pt idx="16">
                  <c:v>0.5200000000000002</c:v>
                </c:pt>
                <c:pt idx="17">
                  <c:v>0.46000000000000013</c:v>
                </c:pt>
                <c:pt idx="18">
                  <c:v>0.4799999999999997</c:v>
                </c:pt>
              </c:numCache>
            </c:numRef>
          </c:yVal>
          <c:smooth val="0"/>
        </c:ser>
        <c:axId val="48267087"/>
        <c:axId val="31750600"/>
      </c:scatterChart>
      <c:valAx>
        <c:axId val="48267087"/>
        <c:scaling>
          <c:orientation val="minMax"/>
          <c:max val="90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50600"/>
        <c:crosses val="autoZero"/>
        <c:crossBetween val="midCat"/>
        <c:dispUnits/>
      </c:valAx>
      <c:valAx>
        <c:axId val="31750600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8267087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55"/>
          <c:w val="0.98975"/>
          <c:h val="0.9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'[1]FAST 9153'!$A$25:$A$43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'[1]FAST 9153'!$B$25:$B$43</c:f>
              <c:numCache>
                <c:ptCount val="19"/>
                <c:pt idx="0">
                  <c:v>0.3356521739130435</c:v>
                </c:pt>
                <c:pt idx="1">
                  <c:v>0.3676190476190476</c:v>
                </c:pt>
                <c:pt idx="2">
                  <c:v>0.4063157894736842</c:v>
                </c:pt>
                <c:pt idx="3">
                  <c:v>0.45411764705882357</c:v>
                </c:pt>
                <c:pt idx="4">
                  <c:v>0.4678787878787879</c:v>
                </c:pt>
                <c:pt idx="5">
                  <c:v>0.42888888888888893</c:v>
                </c:pt>
                <c:pt idx="6">
                  <c:v>0.4172972972972973</c:v>
                </c:pt>
                <c:pt idx="7">
                  <c:v>0.3509090909090909</c:v>
                </c:pt>
                <c:pt idx="8">
                  <c:v>0.3590697674418605</c:v>
                </c:pt>
                <c:pt idx="9">
                  <c:v>0.39589743589743587</c:v>
                </c:pt>
                <c:pt idx="10">
                  <c:v>0.45411764705882357</c:v>
                </c:pt>
                <c:pt idx="11">
                  <c:v>0.45411764705882357</c:v>
                </c:pt>
                <c:pt idx="12">
                  <c:v>0.4678787878787879</c:v>
                </c:pt>
                <c:pt idx="13">
                  <c:v>0.4063157894736842</c:v>
                </c:pt>
                <c:pt idx="14">
                  <c:v>0.386</c:v>
                </c:pt>
                <c:pt idx="15">
                  <c:v>0.3676190476190476</c:v>
                </c:pt>
                <c:pt idx="16">
                  <c:v>0.3431111111111111</c:v>
                </c:pt>
                <c:pt idx="17">
                  <c:v>0.3431111111111111</c:v>
                </c:pt>
                <c:pt idx="18">
                  <c:v>0.3216666666666667</c:v>
                </c:pt>
              </c:numCache>
            </c:numRef>
          </c:val>
          <c:smooth val="0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61778"/>
        <c:crosses val="autoZero"/>
        <c:auto val="0"/>
        <c:lblOffset val="100"/>
        <c:noMultiLvlLbl val="0"/>
      </c:catAx>
      <c:valAx>
        <c:axId val="2166177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1994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45</xdr:row>
      <xdr:rowOff>76200</xdr:rowOff>
    </xdr:from>
    <xdr:to>
      <xdr:col>13</xdr:col>
      <xdr:colOff>714375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3019425" y="7905750"/>
        <a:ext cx="50673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24</xdr:row>
      <xdr:rowOff>76200</xdr:rowOff>
    </xdr:from>
    <xdr:to>
      <xdr:col>13</xdr:col>
      <xdr:colOff>723900</xdr:colOff>
      <xdr:row>42</xdr:row>
      <xdr:rowOff>123825</xdr:rowOff>
    </xdr:to>
    <xdr:graphicFrame>
      <xdr:nvGraphicFramePr>
        <xdr:cNvPr id="2" name="Chart 2"/>
        <xdr:cNvGraphicFramePr/>
      </xdr:nvGraphicFramePr>
      <xdr:xfrm>
        <a:off x="1895475" y="4467225"/>
        <a:ext cx="6200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17</xdr:row>
      <xdr:rowOff>47625</xdr:rowOff>
    </xdr:from>
    <xdr:to>
      <xdr:col>13</xdr:col>
      <xdr:colOff>885825</xdr:colOff>
      <xdr:row>21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00" y="3095625"/>
          <a:ext cx="54006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OBSERVACIONES</a:t>
          </a:r>
          <a:r>
            <a:rPr lang="en-US" cap="none" sz="1000" b="0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:</a:t>
          </a:r>
          <a:r>
            <a:rPr lang="en-US" cap="none" sz="850" b="0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 
Formula Estandar 
Uso en el mercado en forma general , con exigencias normales y rendimientos de alto perfomance.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xx\Mis%20documentos\LABORATORIO\Fast\Fast%202006\FAST%209151%20%20al%20%209200%20S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ST Premium Comp 9151"/>
      <sheetName val="FAST L 9152"/>
      <sheetName val="FAST 9153"/>
      <sheetName val="FAST 9154"/>
      <sheetName val="FAST0000 (55)"/>
      <sheetName val="FAST0000 (56)"/>
      <sheetName val="FAST0000 (57)"/>
      <sheetName val="FAST0000 (58)"/>
      <sheetName val="FAST0000 (59)"/>
      <sheetName val="FAST0000 (60)"/>
      <sheetName val="FAST0000 (61)"/>
      <sheetName val="FAST0000 (62)"/>
      <sheetName val="FAST0000 (63)"/>
      <sheetName val="FAST0000 (64)"/>
      <sheetName val="FAST0000 (65)"/>
      <sheetName val="FAST0000 (66)"/>
      <sheetName val="FAST0000 (67)"/>
      <sheetName val="FAST0000 (68)"/>
      <sheetName val="FAST0000 (69)"/>
      <sheetName val="FAST0000 (70)"/>
      <sheetName val="FAST0000 (71)"/>
      <sheetName val="FAST0000 (72)"/>
      <sheetName val="FAST0000 (73)"/>
      <sheetName val="FAST0000 (74)"/>
      <sheetName val="FAST0000 (75)"/>
      <sheetName val="FAST0000 (76)"/>
      <sheetName val="FAST0000 (77)"/>
      <sheetName val="FAST0000 (78)"/>
      <sheetName val="FAST0000 (79)"/>
      <sheetName val="FAST0000 (80)"/>
      <sheetName val="FAST0000 (81)"/>
      <sheetName val="FAST0000 (82)"/>
      <sheetName val="FAST0000 (83)"/>
      <sheetName val="FAST0000 (84)"/>
      <sheetName val="FAST0000 (85)"/>
      <sheetName val="FAST0000 (86)"/>
      <sheetName val="FAST0000 (87)"/>
      <sheetName val="FAST0000 (88)"/>
      <sheetName val="FAST0000 (89)"/>
      <sheetName val="FAST0000 (90)"/>
      <sheetName val="FAST0000 (91)"/>
      <sheetName val="FAST0000 (92)"/>
      <sheetName val="FAST0000 (93)"/>
      <sheetName val="FAST0000 (94)"/>
      <sheetName val="FAST0000 (95)"/>
      <sheetName val="FAST0000 (96)"/>
      <sheetName val="FAST0000 (97)"/>
      <sheetName val="FAST0000 (98)"/>
      <sheetName val="FAST0000 (99)"/>
      <sheetName val="FAST0000 (100)"/>
    </sheetNames>
    <sheetDataSet>
      <sheetData sheetId="2">
        <row r="25">
          <cell r="A25">
            <v>0</v>
          </cell>
          <cell r="B25">
            <v>0.3356521739130435</v>
          </cell>
        </row>
        <row r="26">
          <cell r="A26">
            <v>5</v>
          </cell>
          <cell r="B26">
            <v>0.3676190476190476</v>
          </cell>
        </row>
        <row r="27">
          <cell r="A27">
            <v>10</v>
          </cell>
          <cell r="B27">
            <v>0.4063157894736842</v>
          </cell>
        </row>
        <row r="28">
          <cell r="A28">
            <v>15</v>
          </cell>
          <cell r="B28">
            <v>0.45411764705882357</v>
          </cell>
        </row>
        <row r="29">
          <cell r="A29">
            <v>20</v>
          </cell>
          <cell r="B29">
            <v>0.4678787878787879</v>
          </cell>
        </row>
        <row r="30">
          <cell r="A30">
            <v>25</v>
          </cell>
          <cell r="B30">
            <v>0.42888888888888893</v>
          </cell>
        </row>
        <row r="31">
          <cell r="A31">
            <v>30</v>
          </cell>
          <cell r="B31">
            <v>0.4172972972972973</v>
          </cell>
        </row>
        <row r="32">
          <cell r="A32">
            <v>35</v>
          </cell>
          <cell r="B32">
            <v>0.3509090909090909</v>
          </cell>
        </row>
        <row r="33">
          <cell r="A33">
            <v>40</v>
          </cell>
          <cell r="B33">
            <v>0.3590697674418605</v>
          </cell>
        </row>
        <row r="34">
          <cell r="A34">
            <v>45</v>
          </cell>
          <cell r="B34">
            <v>0.39589743589743587</v>
          </cell>
        </row>
        <row r="35">
          <cell r="A35">
            <v>50</v>
          </cell>
          <cell r="B35">
            <v>0.45411764705882357</v>
          </cell>
        </row>
        <row r="36">
          <cell r="A36">
            <v>55</v>
          </cell>
          <cell r="B36">
            <v>0.45411764705882357</v>
          </cell>
        </row>
        <row r="37">
          <cell r="A37">
            <v>60</v>
          </cell>
          <cell r="B37">
            <v>0.4678787878787879</v>
          </cell>
        </row>
        <row r="38">
          <cell r="A38">
            <v>65</v>
          </cell>
          <cell r="B38">
            <v>0.4063157894736842</v>
          </cell>
        </row>
        <row r="39">
          <cell r="A39">
            <v>70</v>
          </cell>
          <cell r="B39">
            <v>0.386</v>
          </cell>
        </row>
        <row r="40">
          <cell r="A40">
            <v>75</v>
          </cell>
          <cell r="B40">
            <v>0.3676190476190476</v>
          </cell>
        </row>
        <row r="41">
          <cell r="A41">
            <v>80</v>
          </cell>
          <cell r="B41">
            <v>0.3431111111111111</v>
          </cell>
        </row>
        <row r="42">
          <cell r="A42">
            <v>85</v>
          </cell>
          <cell r="B42">
            <v>0.3431111111111111</v>
          </cell>
        </row>
        <row r="43">
          <cell r="A43">
            <v>90</v>
          </cell>
          <cell r="B43">
            <v>0.3216666666666667</v>
          </cell>
        </row>
        <row r="45">
          <cell r="A45">
            <v>0</v>
          </cell>
          <cell r="G45">
            <v>0.96</v>
          </cell>
        </row>
        <row r="46">
          <cell r="A46">
            <v>5</v>
          </cell>
          <cell r="G46">
            <v>0.95</v>
          </cell>
        </row>
        <row r="47">
          <cell r="A47">
            <v>10</v>
          </cell>
          <cell r="G47">
            <v>0.62</v>
          </cell>
        </row>
        <row r="48">
          <cell r="A48">
            <v>15</v>
          </cell>
          <cell r="G48">
            <v>0.38999999999999985</v>
          </cell>
        </row>
        <row r="49">
          <cell r="A49">
            <v>20</v>
          </cell>
          <cell r="G49">
            <v>0.43000000000000005</v>
          </cell>
        </row>
        <row r="50">
          <cell r="A50">
            <v>25</v>
          </cell>
          <cell r="G50">
            <v>0.41000000000000014</v>
          </cell>
        </row>
        <row r="51">
          <cell r="A51">
            <v>30</v>
          </cell>
          <cell r="G51">
            <v>0.44999999999999996</v>
          </cell>
        </row>
        <row r="52">
          <cell r="A52">
            <v>35</v>
          </cell>
          <cell r="G52">
            <v>0.35</v>
          </cell>
        </row>
        <row r="53">
          <cell r="A53">
            <v>40</v>
          </cell>
          <cell r="G53">
            <v>0.18999999999999984</v>
          </cell>
        </row>
        <row r="54">
          <cell r="A54">
            <v>45</v>
          </cell>
          <cell r="G54">
            <v>0.11000000000000014</v>
          </cell>
        </row>
        <row r="55">
          <cell r="A55">
            <v>50</v>
          </cell>
          <cell r="G55">
            <v>0.19000000000000022</v>
          </cell>
        </row>
        <row r="56">
          <cell r="A56">
            <v>55</v>
          </cell>
          <cell r="G56">
            <v>0.3</v>
          </cell>
        </row>
        <row r="57">
          <cell r="A57">
            <v>60</v>
          </cell>
          <cell r="G57">
            <v>0.43999999999999984</v>
          </cell>
        </row>
        <row r="58">
          <cell r="A58">
            <v>65</v>
          </cell>
          <cell r="G58">
            <v>0.4600000000000002</v>
          </cell>
        </row>
        <row r="59">
          <cell r="A59">
            <v>70</v>
          </cell>
          <cell r="G59">
            <v>0.43999999999999984</v>
          </cell>
        </row>
        <row r="60">
          <cell r="A60">
            <v>75</v>
          </cell>
          <cell r="G60">
            <v>0.5699999999999996</v>
          </cell>
        </row>
        <row r="61">
          <cell r="A61">
            <v>80</v>
          </cell>
          <cell r="G61">
            <v>0.5200000000000002</v>
          </cell>
        </row>
        <row r="62">
          <cell r="A62">
            <v>85</v>
          </cell>
          <cell r="G62">
            <v>0.46000000000000013</v>
          </cell>
        </row>
        <row r="63">
          <cell r="A63">
            <v>90</v>
          </cell>
          <cell r="G63">
            <v>0.4799999999999997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workbookViewId="0" topLeftCell="A1">
      <selection activeCell="J14" sqref="J14"/>
    </sheetView>
  </sheetViews>
  <sheetFormatPr defaultColWidth="11.421875" defaultRowHeight="12.75"/>
  <cols>
    <col min="1" max="1" width="5.7109375" style="5" customWidth="1"/>
    <col min="2" max="2" width="7.7109375" style="5" customWidth="1"/>
    <col min="3" max="7" width="5.7109375" style="5" customWidth="1"/>
    <col min="8" max="13" width="11.421875" style="5" customWidth="1"/>
    <col min="14" max="14" width="13.8515625" style="5" customWidth="1"/>
    <col min="15" max="16384" width="11.421875" style="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4">
        <v>39024</v>
      </c>
    </row>
    <row r="2" spans="1:14" ht="19.5">
      <c r="A2" s="6" t="s">
        <v>2</v>
      </c>
      <c r="B2" s="7"/>
      <c r="C2" s="8"/>
      <c r="D2" s="8"/>
      <c r="E2" s="8"/>
      <c r="F2" s="8"/>
      <c r="G2" s="9" t="s">
        <v>3</v>
      </c>
      <c r="H2" s="8"/>
      <c r="I2" s="8"/>
      <c r="J2" s="10"/>
      <c r="K2" s="8"/>
      <c r="L2" s="8"/>
      <c r="M2" s="11" t="s">
        <v>4</v>
      </c>
      <c r="N2" s="12">
        <v>9153</v>
      </c>
    </row>
    <row r="3" spans="1:14" ht="13.5" thickBot="1">
      <c r="A3" s="13"/>
      <c r="B3" s="8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14"/>
    </row>
    <row r="4" spans="1:14" ht="13.5" thickBot="1">
      <c r="A4" s="15" t="s">
        <v>5</v>
      </c>
      <c r="B4" s="2"/>
      <c r="C4" s="2"/>
      <c r="D4" s="3" t="s">
        <v>74</v>
      </c>
      <c r="E4" s="2"/>
      <c r="F4" s="2"/>
      <c r="G4" s="2"/>
      <c r="H4" s="16" t="s">
        <v>6</v>
      </c>
      <c r="I4" s="17"/>
      <c r="J4" s="18"/>
      <c r="K4" s="19"/>
      <c r="L4" s="17"/>
      <c r="M4" s="19"/>
      <c r="N4" s="20"/>
    </row>
    <row r="5" spans="1:14" ht="13.5" thickBot="1">
      <c r="A5" s="21" t="s">
        <v>7</v>
      </c>
      <c r="B5" s="8"/>
      <c r="C5" s="11"/>
      <c r="D5" s="11" t="s">
        <v>76</v>
      </c>
      <c r="E5" s="8"/>
      <c r="F5" s="8"/>
      <c r="G5" s="8"/>
      <c r="H5" s="16" t="s">
        <v>8</v>
      </c>
      <c r="I5" s="17"/>
      <c r="J5" s="22">
        <v>10</v>
      </c>
      <c r="K5" s="23" t="s">
        <v>9</v>
      </c>
      <c r="L5" s="23" t="s">
        <v>10</v>
      </c>
      <c r="M5" s="23" t="s">
        <v>11</v>
      </c>
      <c r="N5" s="24" t="s">
        <v>12</v>
      </c>
    </row>
    <row r="6" spans="1:14" ht="13.5" thickBot="1">
      <c r="A6" s="21" t="s">
        <v>13</v>
      </c>
      <c r="B6" s="8"/>
      <c r="C6" s="25" t="s">
        <v>14</v>
      </c>
      <c r="D6" s="8"/>
      <c r="E6" s="8"/>
      <c r="F6" s="8"/>
      <c r="G6" s="8"/>
      <c r="H6" s="26"/>
      <c r="I6" s="2"/>
      <c r="J6" s="27" t="s">
        <v>15</v>
      </c>
      <c r="K6" s="27" t="s">
        <v>16</v>
      </c>
      <c r="L6" s="27" t="s">
        <v>17</v>
      </c>
      <c r="M6" s="28" t="s">
        <v>18</v>
      </c>
      <c r="N6" s="12">
        <v>0.9354</v>
      </c>
    </row>
    <row r="7" spans="1:14" ht="13.5" thickBot="1">
      <c r="A7" s="21" t="s">
        <v>19</v>
      </c>
      <c r="B7" s="8"/>
      <c r="C7" s="29" t="s">
        <v>77</v>
      </c>
      <c r="D7" s="8"/>
      <c r="E7" s="8"/>
      <c r="F7" s="8"/>
      <c r="G7" s="8"/>
      <c r="H7" s="30" t="s">
        <v>20</v>
      </c>
      <c r="I7" s="11">
        <v>1</v>
      </c>
      <c r="J7" s="31">
        <v>3.48</v>
      </c>
      <c r="K7" s="32"/>
      <c r="L7" s="31">
        <v>3.19</v>
      </c>
      <c r="M7" s="28" t="s">
        <v>21</v>
      </c>
      <c r="N7" s="12"/>
    </row>
    <row r="8" spans="1:14" ht="13.5" thickBot="1">
      <c r="A8" s="21" t="s">
        <v>22</v>
      </c>
      <c r="B8" s="8"/>
      <c r="C8" s="29" t="s">
        <v>23</v>
      </c>
      <c r="D8" s="8"/>
      <c r="E8" s="8"/>
      <c r="F8" s="8"/>
      <c r="G8" s="8"/>
      <c r="H8" s="33">
        <v>5</v>
      </c>
      <c r="I8" s="11">
        <v>2</v>
      </c>
      <c r="J8" s="31">
        <v>3.48</v>
      </c>
      <c r="K8" s="32"/>
      <c r="L8" s="31">
        <v>3.19</v>
      </c>
      <c r="M8" s="28" t="s">
        <v>24</v>
      </c>
      <c r="N8" s="12">
        <v>0.8502</v>
      </c>
    </row>
    <row r="9" spans="1:14" ht="13.5" thickBot="1">
      <c r="A9" s="21" t="s">
        <v>25</v>
      </c>
      <c r="B9" s="8"/>
      <c r="C9" s="25" t="s">
        <v>26</v>
      </c>
      <c r="D9" s="8"/>
      <c r="E9" s="8"/>
      <c r="F9" s="8"/>
      <c r="G9" s="8"/>
      <c r="H9" s="34" t="s">
        <v>27</v>
      </c>
      <c r="I9" s="11">
        <v>3</v>
      </c>
      <c r="J9" s="31">
        <v>3.48</v>
      </c>
      <c r="K9" s="32"/>
      <c r="L9" s="31">
        <v>3.19</v>
      </c>
      <c r="M9" s="28" t="s">
        <v>28</v>
      </c>
      <c r="N9" s="35">
        <f>N6-N8</f>
        <v>0.08520000000000005</v>
      </c>
    </row>
    <row r="10" spans="1:14" ht="13.5" thickBot="1">
      <c r="A10" s="21" t="s">
        <v>29</v>
      </c>
      <c r="B10" s="10"/>
      <c r="C10" s="29"/>
      <c r="D10" s="11">
        <v>80</v>
      </c>
      <c r="E10" s="36" t="s">
        <v>73</v>
      </c>
      <c r="F10" s="8"/>
      <c r="G10" s="8"/>
      <c r="H10" s="13"/>
      <c r="I10" s="11">
        <v>4</v>
      </c>
      <c r="J10" s="31">
        <v>3.49</v>
      </c>
      <c r="K10" s="32"/>
      <c r="L10" s="31">
        <v>3.2</v>
      </c>
      <c r="M10" s="28" t="s">
        <v>30</v>
      </c>
      <c r="N10" s="37">
        <f>N9/N6</f>
        <v>0.09108402822322006</v>
      </c>
    </row>
    <row r="11" spans="1:14" ht="13.5" thickBot="1">
      <c r="A11" s="21" t="s">
        <v>31</v>
      </c>
      <c r="B11" s="10"/>
      <c r="C11" s="8"/>
      <c r="D11" s="38"/>
      <c r="E11" s="11"/>
      <c r="F11" s="11"/>
      <c r="G11" s="11"/>
      <c r="H11" s="16" t="s">
        <v>32</v>
      </c>
      <c r="I11" s="39">
        <v>5</v>
      </c>
      <c r="J11" s="31">
        <v>3.49</v>
      </c>
      <c r="K11" s="32"/>
      <c r="L11" s="31">
        <v>3.2</v>
      </c>
      <c r="M11" s="40"/>
      <c r="N11" s="41"/>
    </row>
    <row r="12" spans="1:14" ht="13.5" thickBot="1">
      <c r="A12" s="21" t="s">
        <v>33</v>
      </c>
      <c r="B12" s="8"/>
      <c r="C12" s="8"/>
      <c r="D12" s="11"/>
      <c r="E12" s="124">
        <v>39023</v>
      </c>
      <c r="F12" s="124"/>
      <c r="G12" s="125"/>
      <c r="H12" s="42" t="s">
        <v>34</v>
      </c>
      <c r="I12" s="43"/>
      <c r="J12" s="44">
        <f>(J7+J8+J9+J10+J11)</f>
        <v>17.42</v>
      </c>
      <c r="K12" s="45">
        <f>(K7+K8+K9+K10+K11)</f>
        <v>0</v>
      </c>
      <c r="L12" s="44">
        <f>(L7+L8+L9+L10+L11)</f>
        <v>15.969999999999999</v>
      </c>
      <c r="M12" s="28" t="s">
        <v>35</v>
      </c>
      <c r="N12" s="35">
        <f>J13</f>
        <v>3.4840000000000004</v>
      </c>
    </row>
    <row r="13" spans="1:14" ht="13.5" thickBot="1">
      <c r="A13" s="21" t="s">
        <v>36</v>
      </c>
      <c r="B13" s="8"/>
      <c r="C13" s="11" t="s">
        <v>37</v>
      </c>
      <c r="D13" s="11"/>
      <c r="E13" s="11"/>
      <c r="F13" s="11"/>
      <c r="G13" s="11"/>
      <c r="H13" s="42" t="s">
        <v>38</v>
      </c>
      <c r="I13" s="43"/>
      <c r="J13" s="46">
        <f>J12/5</f>
        <v>3.4840000000000004</v>
      </c>
      <c r="K13" s="46">
        <f>K12/5</f>
        <v>0</v>
      </c>
      <c r="L13" s="46">
        <f>L12/5</f>
        <v>3.194</v>
      </c>
      <c r="M13" s="28" t="s">
        <v>39</v>
      </c>
      <c r="N13" s="12">
        <f>K13</f>
        <v>0</v>
      </c>
    </row>
    <row r="14" spans="1:14" ht="12.75">
      <c r="A14" s="21" t="s">
        <v>40</v>
      </c>
      <c r="B14" s="8"/>
      <c r="C14" s="11"/>
      <c r="D14" s="11"/>
      <c r="E14" s="11"/>
      <c r="F14" s="11"/>
      <c r="G14" s="11"/>
      <c r="H14" s="47"/>
      <c r="I14" s="48" t="s">
        <v>41</v>
      </c>
      <c r="J14" s="49"/>
      <c r="K14" s="49"/>
      <c r="L14" s="50"/>
      <c r="M14" s="28" t="s">
        <v>42</v>
      </c>
      <c r="N14" s="35">
        <f>L13</f>
        <v>3.194</v>
      </c>
    </row>
    <row r="15" spans="1:14" ht="13.5" thickBot="1">
      <c r="A15" s="21"/>
      <c r="B15" s="10"/>
      <c r="C15" s="29"/>
      <c r="D15" s="11"/>
      <c r="E15" s="11"/>
      <c r="F15" s="11"/>
      <c r="G15" s="11"/>
      <c r="H15" s="47"/>
      <c r="I15" s="49"/>
      <c r="J15" s="49"/>
      <c r="K15" s="49"/>
      <c r="L15" s="50"/>
      <c r="M15" s="51" t="s">
        <v>28</v>
      </c>
      <c r="N15" s="35">
        <f>N12-N14</f>
        <v>0.2900000000000005</v>
      </c>
    </row>
    <row r="16" spans="1:14" ht="12.75">
      <c r="A16" s="61">
        <f>IF(MIN(B36:B43)&gt;=0.2,MIN(B36:B43),0)</f>
        <v>0.3216666666666667</v>
      </c>
      <c r="B16" s="62"/>
      <c r="C16" s="63"/>
      <c r="D16" s="64">
        <f>IF(MIN(B25:B43)&lt;0.2,MIN(B25:B43),0)</f>
        <v>0</v>
      </c>
      <c r="E16" s="62"/>
      <c r="F16" s="65"/>
      <c r="G16" s="66"/>
      <c r="H16" s="52" t="s">
        <v>43</v>
      </c>
      <c r="I16" s="48" t="s">
        <v>44</v>
      </c>
      <c r="J16" s="49"/>
      <c r="K16" s="53">
        <f>(N6-N8)*0.0606/C17</f>
        <v>0.0030551005917159786</v>
      </c>
      <c r="L16" s="50"/>
      <c r="M16" s="51" t="s">
        <v>45</v>
      </c>
      <c r="N16" s="37">
        <f>N15/N12</f>
        <v>0.08323765786452367</v>
      </c>
    </row>
    <row r="17" spans="1:14" ht="13.5" thickBot="1">
      <c r="A17" s="67" t="s">
        <v>46</v>
      </c>
      <c r="B17" s="68"/>
      <c r="C17" s="69">
        <v>1.69</v>
      </c>
      <c r="D17" s="70" t="s">
        <v>47</v>
      </c>
      <c r="E17" s="71"/>
      <c r="F17" s="71"/>
      <c r="G17" s="71"/>
      <c r="H17" s="54"/>
      <c r="I17" s="55"/>
      <c r="J17" s="56"/>
      <c r="K17" s="57"/>
      <c r="L17" s="56"/>
      <c r="M17" s="58"/>
      <c r="N17" s="41"/>
    </row>
    <row r="18" spans="1:14" ht="13.5" thickBot="1">
      <c r="A18" s="72" t="s">
        <v>48</v>
      </c>
      <c r="B18" s="71"/>
      <c r="C18" s="71"/>
      <c r="D18" s="73"/>
      <c r="E18" s="74">
        <v>0</v>
      </c>
      <c r="F18" s="75"/>
      <c r="G18" s="71"/>
      <c r="H18" s="72"/>
      <c r="I18" s="71"/>
      <c r="J18" s="71"/>
      <c r="K18" s="71"/>
      <c r="L18" s="71"/>
      <c r="M18" s="71"/>
      <c r="N18" s="89"/>
    </row>
    <row r="19" spans="1:14" ht="20.25" thickBot="1">
      <c r="A19" s="76" t="s">
        <v>49</v>
      </c>
      <c r="B19" s="71"/>
      <c r="C19" s="71"/>
      <c r="D19" s="77" t="s">
        <v>50</v>
      </c>
      <c r="E19" s="78"/>
      <c r="F19" s="79">
        <f>IF(A16&gt;=0.2,A16,"")</f>
        <v>0.3216666666666667</v>
      </c>
      <c r="G19" s="80"/>
      <c r="H19" s="72"/>
      <c r="I19" s="71"/>
      <c r="J19" s="71"/>
      <c r="K19" s="71"/>
      <c r="L19" s="71"/>
      <c r="M19" s="71"/>
      <c r="N19" s="89"/>
    </row>
    <row r="20" spans="1:14" ht="20.25" thickBot="1">
      <c r="A20" s="76" t="s">
        <v>51</v>
      </c>
      <c r="B20" s="73"/>
      <c r="C20" s="71"/>
      <c r="D20" s="77" t="s">
        <v>52</v>
      </c>
      <c r="E20" s="71"/>
      <c r="F20" s="79">
        <f>IF(D16=0,"",D16)</f>
      </c>
      <c r="G20" s="81"/>
      <c r="H20" s="72"/>
      <c r="I20" s="71"/>
      <c r="J20" s="71"/>
      <c r="K20" s="71"/>
      <c r="L20" s="71"/>
      <c r="M20" s="71"/>
      <c r="N20" s="89"/>
    </row>
    <row r="21" spans="1:14" ht="12.75">
      <c r="A21" s="72" t="s">
        <v>53</v>
      </c>
      <c r="B21" s="71"/>
      <c r="C21" s="82"/>
      <c r="D21" s="71"/>
      <c r="E21" s="71"/>
      <c r="F21" s="71"/>
      <c r="G21" s="82"/>
      <c r="H21" s="72"/>
      <c r="I21" s="71"/>
      <c r="J21" s="71"/>
      <c r="K21" s="71"/>
      <c r="L21" s="71"/>
      <c r="M21" s="71"/>
      <c r="N21" s="89"/>
    </row>
    <row r="22" spans="1:14" ht="13.5" thickBot="1">
      <c r="A22" s="72" t="s">
        <v>54</v>
      </c>
      <c r="B22" s="83"/>
      <c r="C22" s="83"/>
      <c r="D22" s="83"/>
      <c r="E22" s="83"/>
      <c r="F22" s="83"/>
      <c r="G22" s="83"/>
      <c r="H22" s="123"/>
      <c r="I22" s="83"/>
      <c r="J22" s="83"/>
      <c r="K22" s="83"/>
      <c r="L22" s="83"/>
      <c r="M22" s="83"/>
      <c r="N22" s="99"/>
    </row>
    <row r="23" spans="1:14" ht="12.75" customHeight="1">
      <c r="A23" s="84" t="s">
        <v>55</v>
      </c>
      <c r="B23" s="85" t="s">
        <v>56</v>
      </c>
      <c r="C23" s="86" t="s">
        <v>57</v>
      </c>
      <c r="D23" s="71"/>
      <c r="E23" s="71"/>
      <c r="F23" s="71"/>
      <c r="G23" s="71"/>
      <c r="H23" s="71"/>
      <c r="I23" s="87"/>
      <c r="J23" s="88" t="s">
        <v>58</v>
      </c>
      <c r="K23" s="71"/>
      <c r="L23" s="71"/>
      <c r="M23" s="71"/>
      <c r="N23" s="89"/>
    </row>
    <row r="24" spans="1:14" ht="12.75" customHeight="1" thickBot="1">
      <c r="A24" s="90" t="s">
        <v>59</v>
      </c>
      <c r="B24" s="91" t="s">
        <v>60</v>
      </c>
      <c r="C24" s="92" t="s">
        <v>61</v>
      </c>
      <c r="D24" s="71"/>
      <c r="E24" s="73"/>
      <c r="F24" s="71"/>
      <c r="G24" s="71"/>
      <c r="H24" s="71"/>
      <c r="I24" s="71"/>
      <c r="J24" s="71"/>
      <c r="K24" s="71"/>
      <c r="L24" s="71"/>
      <c r="M24" s="71"/>
      <c r="N24" s="89"/>
    </row>
    <row r="25" spans="1:14" ht="12.75" customHeight="1">
      <c r="A25" s="93">
        <v>0</v>
      </c>
      <c r="B25" s="94">
        <f aca="true" t="shared" si="0" ref="B25:B43">0.193*($D$10/C25)</f>
        <v>0.3356521739130435</v>
      </c>
      <c r="C25" s="95">
        <v>46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89"/>
    </row>
    <row r="26" spans="1:14" ht="12.75" customHeight="1">
      <c r="A26" s="93">
        <v>5</v>
      </c>
      <c r="B26" s="94">
        <f t="shared" si="0"/>
        <v>0.3676190476190476</v>
      </c>
      <c r="C26" s="95">
        <v>42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89"/>
    </row>
    <row r="27" spans="1:14" ht="12.75" customHeight="1">
      <c r="A27" s="93">
        <v>10</v>
      </c>
      <c r="B27" s="94">
        <f t="shared" si="0"/>
        <v>0.4063157894736842</v>
      </c>
      <c r="C27" s="95">
        <v>38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89"/>
    </row>
    <row r="28" spans="1:14" ht="12.75" customHeight="1">
      <c r="A28" s="93">
        <v>15</v>
      </c>
      <c r="B28" s="94">
        <f t="shared" si="0"/>
        <v>0.45411764705882357</v>
      </c>
      <c r="C28" s="95">
        <v>34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89"/>
    </row>
    <row r="29" spans="1:14" ht="12.75" customHeight="1">
      <c r="A29" s="93">
        <v>20</v>
      </c>
      <c r="B29" s="94">
        <f t="shared" si="0"/>
        <v>0.4678787878787879</v>
      </c>
      <c r="C29" s="95">
        <v>33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89"/>
    </row>
    <row r="30" spans="1:14" ht="12.75" customHeight="1">
      <c r="A30" s="93">
        <v>25</v>
      </c>
      <c r="B30" s="94">
        <f>0.193*($D$10/C30)</f>
        <v>0.42888888888888893</v>
      </c>
      <c r="C30" s="95">
        <v>36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89"/>
    </row>
    <row r="31" spans="1:14" ht="12.75" customHeight="1">
      <c r="A31" s="93">
        <v>30</v>
      </c>
      <c r="B31" s="94">
        <f t="shared" si="0"/>
        <v>0.4172972972972973</v>
      </c>
      <c r="C31" s="95">
        <v>37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89"/>
    </row>
    <row r="32" spans="1:14" ht="12.75" customHeight="1">
      <c r="A32" s="93">
        <v>35</v>
      </c>
      <c r="B32" s="94">
        <f t="shared" si="0"/>
        <v>0.3509090909090909</v>
      </c>
      <c r="C32" s="95">
        <v>44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9"/>
    </row>
    <row r="33" spans="1:14" ht="12.75" customHeight="1">
      <c r="A33" s="93">
        <v>40</v>
      </c>
      <c r="B33" s="94">
        <f t="shared" si="0"/>
        <v>0.3590697674418605</v>
      </c>
      <c r="C33" s="95">
        <v>43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89"/>
    </row>
    <row r="34" spans="1:14" ht="12.75" customHeight="1">
      <c r="A34" s="93">
        <v>45</v>
      </c>
      <c r="B34" s="94">
        <f t="shared" si="0"/>
        <v>0.39589743589743587</v>
      </c>
      <c r="C34" s="95">
        <v>39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89"/>
    </row>
    <row r="35" spans="1:14" ht="12.75" customHeight="1">
      <c r="A35" s="93">
        <v>50</v>
      </c>
      <c r="B35" s="94">
        <f t="shared" si="0"/>
        <v>0.45411764705882357</v>
      </c>
      <c r="C35" s="95">
        <v>34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89"/>
    </row>
    <row r="36" spans="1:14" ht="12.75" customHeight="1">
      <c r="A36" s="93">
        <v>55</v>
      </c>
      <c r="B36" s="94">
        <f t="shared" si="0"/>
        <v>0.45411764705882357</v>
      </c>
      <c r="C36" s="95">
        <v>34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9"/>
    </row>
    <row r="37" spans="1:14" ht="12.75" customHeight="1">
      <c r="A37" s="93">
        <v>60</v>
      </c>
      <c r="B37" s="94">
        <f t="shared" si="0"/>
        <v>0.4678787878787879</v>
      </c>
      <c r="C37" s="95">
        <v>33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9"/>
    </row>
    <row r="38" spans="1:14" ht="12.75" customHeight="1">
      <c r="A38" s="93">
        <v>65</v>
      </c>
      <c r="B38" s="94">
        <f t="shared" si="0"/>
        <v>0.4063157894736842</v>
      </c>
      <c r="C38" s="95">
        <v>38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89"/>
    </row>
    <row r="39" spans="1:14" ht="12.75" customHeight="1">
      <c r="A39" s="93">
        <v>70</v>
      </c>
      <c r="B39" s="94">
        <f t="shared" si="0"/>
        <v>0.386</v>
      </c>
      <c r="C39" s="95">
        <v>40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89"/>
    </row>
    <row r="40" spans="1:14" ht="12.75" customHeight="1">
      <c r="A40" s="93">
        <v>75</v>
      </c>
      <c r="B40" s="94">
        <f t="shared" si="0"/>
        <v>0.3676190476190476</v>
      </c>
      <c r="C40" s="95">
        <v>42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89"/>
    </row>
    <row r="41" spans="1:14" ht="12.75" customHeight="1">
      <c r="A41" s="93">
        <v>80</v>
      </c>
      <c r="B41" s="94">
        <f t="shared" si="0"/>
        <v>0.3431111111111111</v>
      </c>
      <c r="C41" s="95">
        <v>45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89"/>
    </row>
    <row r="42" spans="1:14" ht="12.75" customHeight="1">
      <c r="A42" s="93">
        <v>85</v>
      </c>
      <c r="B42" s="94">
        <f t="shared" si="0"/>
        <v>0.3431111111111111</v>
      </c>
      <c r="C42" s="95">
        <v>45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89"/>
    </row>
    <row r="43" spans="1:14" ht="12.75" customHeight="1" thickBot="1">
      <c r="A43" s="96">
        <v>90</v>
      </c>
      <c r="B43" s="97">
        <f t="shared" si="0"/>
        <v>0.3216666666666667</v>
      </c>
      <c r="C43" s="98">
        <v>48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99"/>
    </row>
    <row r="44" spans="1:14" ht="15.75" customHeight="1" thickBot="1">
      <c r="A44" s="100" t="s">
        <v>62</v>
      </c>
      <c r="B44" s="101" t="s">
        <v>63</v>
      </c>
      <c r="C44" s="101" t="s">
        <v>64</v>
      </c>
      <c r="D44" s="101" t="s">
        <v>65</v>
      </c>
      <c r="E44" s="101" t="s">
        <v>66</v>
      </c>
      <c r="F44" s="101" t="s">
        <v>67</v>
      </c>
      <c r="G44" s="102" t="s">
        <v>68</v>
      </c>
      <c r="H44" s="103"/>
      <c r="I44" s="71"/>
      <c r="J44" s="71"/>
      <c r="K44" s="71"/>
      <c r="L44" s="71"/>
      <c r="M44" s="71"/>
      <c r="N44" s="89"/>
    </row>
    <row r="45" spans="1:14" ht="12.75" customHeight="1">
      <c r="A45" s="104">
        <v>0</v>
      </c>
      <c r="B45" s="105">
        <v>22</v>
      </c>
      <c r="C45" s="106">
        <v>0</v>
      </c>
      <c r="D45" s="107">
        <v>0</v>
      </c>
      <c r="E45" s="106">
        <f aca="true" t="shared" si="1" ref="E45:E63">C45+D45</f>
        <v>0</v>
      </c>
      <c r="F45" s="108"/>
      <c r="G45" s="109">
        <f>F46</f>
        <v>0.96</v>
      </c>
      <c r="H45" s="103"/>
      <c r="I45" s="71"/>
      <c r="J45" s="71"/>
      <c r="K45" s="88" t="s">
        <v>69</v>
      </c>
      <c r="L45" s="71"/>
      <c r="M45" s="71"/>
      <c r="N45" s="89"/>
    </row>
    <row r="46" spans="1:14" ht="12.75" customHeight="1">
      <c r="A46" s="110">
        <v>5</v>
      </c>
      <c r="B46" s="111">
        <v>62</v>
      </c>
      <c r="C46" s="112">
        <v>5.8</v>
      </c>
      <c r="D46" s="113">
        <v>-1</v>
      </c>
      <c r="E46" s="112">
        <f t="shared" si="1"/>
        <v>4.8</v>
      </c>
      <c r="F46" s="114">
        <f aca="true" t="shared" si="2" ref="F46:F63">(E46-E45)/5</f>
        <v>0.96</v>
      </c>
      <c r="G46" s="115">
        <f aca="true" t="shared" si="3" ref="G46:G62">(F47+F46)/2</f>
        <v>0.95</v>
      </c>
      <c r="H46" s="103"/>
      <c r="I46" s="71"/>
      <c r="J46" s="71"/>
      <c r="K46" s="71"/>
      <c r="L46" s="71"/>
      <c r="M46" s="71"/>
      <c r="N46" s="89"/>
    </row>
    <row r="47" spans="1:14" ht="12.75" customHeight="1">
      <c r="A47" s="110">
        <v>10</v>
      </c>
      <c r="B47" s="111">
        <v>105</v>
      </c>
      <c r="C47" s="112">
        <v>12</v>
      </c>
      <c r="D47" s="113">
        <v>-2.5</v>
      </c>
      <c r="E47" s="112">
        <f t="shared" si="1"/>
        <v>9.5</v>
      </c>
      <c r="F47" s="114">
        <f t="shared" si="2"/>
        <v>0.9400000000000001</v>
      </c>
      <c r="G47" s="115">
        <f t="shared" si="3"/>
        <v>0.62</v>
      </c>
      <c r="H47" s="103"/>
      <c r="I47" s="71"/>
      <c r="J47" s="71"/>
      <c r="K47" s="71"/>
      <c r="L47" s="71"/>
      <c r="M47" s="71"/>
      <c r="N47" s="89"/>
    </row>
    <row r="48" spans="1:14" ht="12.75" customHeight="1">
      <c r="A48" s="110">
        <v>15</v>
      </c>
      <c r="B48" s="111">
        <v>133</v>
      </c>
      <c r="C48" s="112">
        <v>16</v>
      </c>
      <c r="D48" s="113">
        <v>-5</v>
      </c>
      <c r="E48" s="112">
        <f t="shared" si="1"/>
        <v>11</v>
      </c>
      <c r="F48" s="114">
        <f t="shared" si="2"/>
        <v>0.3</v>
      </c>
      <c r="G48" s="115">
        <f t="shared" si="3"/>
        <v>0.38999999999999985</v>
      </c>
      <c r="H48" s="103"/>
      <c r="I48" s="71"/>
      <c r="J48" s="71"/>
      <c r="K48" s="71"/>
      <c r="L48" s="71"/>
      <c r="M48" s="71"/>
      <c r="N48" s="89"/>
    </row>
    <row r="49" spans="1:14" ht="12.75" customHeight="1">
      <c r="A49" s="110">
        <v>20</v>
      </c>
      <c r="B49" s="111">
        <v>160</v>
      </c>
      <c r="C49" s="112">
        <v>19.9</v>
      </c>
      <c r="D49" s="113">
        <v>-6.5</v>
      </c>
      <c r="E49" s="112">
        <f t="shared" si="1"/>
        <v>13.399999999999999</v>
      </c>
      <c r="F49" s="114">
        <f t="shared" si="2"/>
        <v>0.4799999999999997</v>
      </c>
      <c r="G49" s="115">
        <f t="shared" si="3"/>
        <v>0.43000000000000005</v>
      </c>
      <c r="H49" s="103"/>
      <c r="I49" s="71"/>
      <c r="J49" s="71"/>
      <c r="K49" s="71"/>
      <c r="L49" s="71"/>
      <c r="M49" s="71"/>
      <c r="N49" s="89"/>
    </row>
    <row r="50" spans="1:14" ht="12.75" customHeight="1">
      <c r="A50" s="110">
        <v>25</v>
      </c>
      <c r="B50" s="111">
        <v>180</v>
      </c>
      <c r="C50" s="112">
        <v>22.8</v>
      </c>
      <c r="D50" s="113">
        <v>-7.5</v>
      </c>
      <c r="E50" s="112">
        <f t="shared" si="1"/>
        <v>15.3</v>
      </c>
      <c r="F50" s="114">
        <f t="shared" si="2"/>
        <v>0.38000000000000045</v>
      </c>
      <c r="G50" s="115">
        <f t="shared" si="3"/>
        <v>0.41000000000000014</v>
      </c>
      <c r="H50" s="103"/>
      <c r="I50" s="71"/>
      <c r="J50" s="71"/>
      <c r="K50" s="71"/>
      <c r="L50" s="71"/>
      <c r="M50" s="71"/>
      <c r="N50" s="89"/>
    </row>
    <row r="51" spans="1:14" ht="12.75" customHeight="1">
      <c r="A51" s="110">
        <v>30</v>
      </c>
      <c r="B51" s="111">
        <v>199</v>
      </c>
      <c r="C51" s="112">
        <v>25.5</v>
      </c>
      <c r="D51" s="113">
        <v>-8</v>
      </c>
      <c r="E51" s="112">
        <f t="shared" si="1"/>
        <v>17.5</v>
      </c>
      <c r="F51" s="114">
        <f t="shared" si="2"/>
        <v>0.43999999999999984</v>
      </c>
      <c r="G51" s="115">
        <f t="shared" si="3"/>
        <v>0.44999999999999996</v>
      </c>
      <c r="H51" s="103"/>
      <c r="I51" s="71"/>
      <c r="J51" s="71"/>
      <c r="K51" s="71"/>
      <c r="L51" s="71"/>
      <c r="M51" s="71"/>
      <c r="N51" s="89"/>
    </row>
    <row r="52" spans="1:14" ht="12.75" customHeight="1">
      <c r="A52" s="110">
        <v>35</v>
      </c>
      <c r="B52" s="111">
        <v>215</v>
      </c>
      <c r="C52" s="112">
        <v>27.8</v>
      </c>
      <c r="D52" s="113">
        <v>-8</v>
      </c>
      <c r="E52" s="112">
        <f t="shared" si="1"/>
        <v>19.8</v>
      </c>
      <c r="F52" s="114">
        <f t="shared" si="2"/>
        <v>0.46000000000000013</v>
      </c>
      <c r="G52" s="115">
        <f t="shared" si="3"/>
        <v>0.35</v>
      </c>
      <c r="H52" s="103"/>
      <c r="I52" s="71"/>
      <c r="J52" s="71"/>
      <c r="K52" s="71"/>
      <c r="L52" s="71"/>
      <c r="M52" s="71"/>
      <c r="N52" s="89"/>
    </row>
    <row r="53" spans="1:14" ht="12.75" customHeight="1">
      <c r="A53" s="110">
        <v>40</v>
      </c>
      <c r="B53" s="111">
        <v>230</v>
      </c>
      <c r="C53" s="112">
        <v>30</v>
      </c>
      <c r="D53" s="113">
        <v>-9</v>
      </c>
      <c r="E53" s="112">
        <f t="shared" si="1"/>
        <v>21</v>
      </c>
      <c r="F53" s="114">
        <f t="shared" si="2"/>
        <v>0.23999999999999985</v>
      </c>
      <c r="G53" s="115">
        <f t="shared" si="3"/>
        <v>0.18999999999999984</v>
      </c>
      <c r="H53" s="103"/>
      <c r="I53" s="71"/>
      <c r="J53" s="71"/>
      <c r="K53" s="71"/>
      <c r="L53" s="71"/>
      <c r="M53" s="71"/>
      <c r="N53" s="89"/>
    </row>
    <row r="54" spans="1:14" ht="12.75" customHeight="1">
      <c r="A54" s="110">
        <v>45</v>
      </c>
      <c r="B54" s="111">
        <v>242</v>
      </c>
      <c r="C54" s="112">
        <v>31.7</v>
      </c>
      <c r="D54" s="113">
        <v>-10</v>
      </c>
      <c r="E54" s="112">
        <f t="shared" si="1"/>
        <v>21.7</v>
      </c>
      <c r="F54" s="114">
        <f t="shared" si="2"/>
        <v>0.13999999999999985</v>
      </c>
      <c r="G54" s="115">
        <f t="shared" si="3"/>
        <v>0.11000000000000014</v>
      </c>
      <c r="H54" s="103"/>
      <c r="I54" s="71"/>
      <c r="J54" s="71"/>
      <c r="K54" s="71"/>
      <c r="L54" s="71"/>
      <c r="M54" s="71"/>
      <c r="N54" s="89"/>
    </row>
    <row r="55" spans="1:14" ht="12.75" customHeight="1">
      <c r="A55" s="110">
        <v>50</v>
      </c>
      <c r="B55" s="111">
        <v>252</v>
      </c>
      <c r="C55" s="112">
        <v>33.1</v>
      </c>
      <c r="D55" s="113">
        <v>-11</v>
      </c>
      <c r="E55" s="112">
        <f t="shared" si="1"/>
        <v>22.1</v>
      </c>
      <c r="F55" s="114">
        <f t="shared" si="2"/>
        <v>0.08000000000000043</v>
      </c>
      <c r="G55" s="115">
        <f t="shared" si="3"/>
        <v>0.19000000000000022</v>
      </c>
      <c r="H55" s="103"/>
      <c r="I55" s="71"/>
      <c r="J55" s="71"/>
      <c r="K55" s="71"/>
      <c r="L55" s="71"/>
      <c r="M55" s="71"/>
      <c r="N55" s="89"/>
    </row>
    <row r="56" spans="1:14" ht="12.75" customHeight="1">
      <c r="A56" s="110">
        <v>55</v>
      </c>
      <c r="B56" s="111">
        <v>259</v>
      </c>
      <c r="C56" s="112">
        <v>34.1</v>
      </c>
      <c r="D56" s="113">
        <v>-10.5</v>
      </c>
      <c r="E56" s="112">
        <f t="shared" si="1"/>
        <v>23.6</v>
      </c>
      <c r="F56" s="114">
        <f t="shared" si="2"/>
        <v>0.3</v>
      </c>
      <c r="G56" s="115">
        <f t="shared" si="3"/>
        <v>0.3</v>
      </c>
      <c r="H56" s="103"/>
      <c r="I56" s="71"/>
      <c r="J56" s="71"/>
      <c r="K56" s="71"/>
      <c r="L56" s="71"/>
      <c r="M56" s="71"/>
      <c r="N56" s="89"/>
    </row>
    <row r="57" spans="1:14" ht="12.75" customHeight="1">
      <c r="A57" s="110">
        <v>60</v>
      </c>
      <c r="B57" s="111">
        <v>266</v>
      </c>
      <c r="C57" s="112">
        <v>35.1</v>
      </c>
      <c r="D57" s="113">
        <v>-10</v>
      </c>
      <c r="E57" s="112">
        <f t="shared" si="1"/>
        <v>25.1</v>
      </c>
      <c r="F57" s="114">
        <f t="shared" si="2"/>
        <v>0.3</v>
      </c>
      <c r="G57" s="115">
        <f t="shared" si="3"/>
        <v>0.43999999999999984</v>
      </c>
      <c r="H57" s="103"/>
      <c r="I57" s="71"/>
      <c r="J57" s="71"/>
      <c r="K57" s="71"/>
      <c r="L57" s="71"/>
      <c r="M57" s="71"/>
      <c r="N57" s="89"/>
    </row>
    <row r="58" spans="1:14" ht="12.75" customHeight="1">
      <c r="A58" s="110">
        <v>65</v>
      </c>
      <c r="B58" s="111">
        <v>272</v>
      </c>
      <c r="C58" s="112">
        <v>36</v>
      </c>
      <c r="D58" s="113">
        <v>-8</v>
      </c>
      <c r="E58" s="112">
        <f t="shared" si="1"/>
        <v>28</v>
      </c>
      <c r="F58" s="114">
        <f t="shared" si="2"/>
        <v>0.5799999999999997</v>
      </c>
      <c r="G58" s="115">
        <f t="shared" si="3"/>
        <v>0.4600000000000002</v>
      </c>
      <c r="H58" s="103"/>
      <c r="I58" s="71"/>
      <c r="J58" s="71"/>
      <c r="K58" s="71"/>
      <c r="L58" s="71"/>
      <c r="M58" s="71"/>
      <c r="N58" s="89"/>
    </row>
    <row r="59" spans="1:14" ht="12.75" customHeight="1">
      <c r="A59" s="110">
        <v>70</v>
      </c>
      <c r="B59" s="111">
        <v>277</v>
      </c>
      <c r="C59" s="112">
        <v>36.7</v>
      </c>
      <c r="D59" s="113">
        <v>-7</v>
      </c>
      <c r="E59" s="112">
        <f t="shared" si="1"/>
        <v>29.700000000000003</v>
      </c>
      <c r="F59" s="114">
        <f t="shared" si="2"/>
        <v>0.3400000000000006</v>
      </c>
      <c r="G59" s="115">
        <f t="shared" si="3"/>
        <v>0.43999999999999984</v>
      </c>
      <c r="H59" s="103"/>
      <c r="I59" s="71"/>
      <c r="J59" s="71"/>
      <c r="K59" s="71"/>
      <c r="L59" s="71"/>
      <c r="M59" s="71"/>
      <c r="N59" s="89"/>
    </row>
    <row r="60" spans="1:14" ht="12.75" customHeight="1">
      <c r="A60" s="110">
        <v>75</v>
      </c>
      <c r="B60" s="111">
        <v>282</v>
      </c>
      <c r="C60" s="112">
        <v>37.4</v>
      </c>
      <c r="D60" s="113">
        <v>-5</v>
      </c>
      <c r="E60" s="112">
        <f t="shared" si="1"/>
        <v>32.4</v>
      </c>
      <c r="F60" s="114">
        <f t="shared" si="2"/>
        <v>0.5399999999999991</v>
      </c>
      <c r="G60" s="115">
        <f t="shared" si="3"/>
        <v>0.5699999999999996</v>
      </c>
      <c r="H60" s="103"/>
      <c r="I60" s="71"/>
      <c r="J60" s="71"/>
      <c r="K60" s="71"/>
      <c r="L60" s="71"/>
      <c r="M60" s="71"/>
      <c r="N60" s="89"/>
    </row>
    <row r="61" spans="1:14" ht="12.75" customHeight="1">
      <c r="A61" s="110">
        <v>80</v>
      </c>
      <c r="B61" s="111">
        <v>285</v>
      </c>
      <c r="C61" s="112">
        <v>37.9</v>
      </c>
      <c r="D61" s="113">
        <v>-2.5</v>
      </c>
      <c r="E61" s="112">
        <f t="shared" si="1"/>
        <v>35.4</v>
      </c>
      <c r="F61" s="114">
        <f t="shared" si="2"/>
        <v>0.6</v>
      </c>
      <c r="G61" s="115">
        <f t="shared" si="3"/>
        <v>0.5200000000000002</v>
      </c>
      <c r="H61" s="103"/>
      <c r="I61" s="71"/>
      <c r="J61" s="71"/>
      <c r="K61" s="71"/>
      <c r="L61" s="71"/>
      <c r="M61" s="71"/>
      <c r="N61" s="89"/>
    </row>
    <row r="62" spans="1:14" ht="12.75" customHeight="1">
      <c r="A62" s="110">
        <v>85</v>
      </c>
      <c r="B62" s="111">
        <v>290</v>
      </c>
      <c r="C62" s="112">
        <v>38.6</v>
      </c>
      <c r="D62" s="113">
        <v>-1</v>
      </c>
      <c r="E62" s="112">
        <f t="shared" si="1"/>
        <v>37.6</v>
      </c>
      <c r="F62" s="114">
        <f t="shared" si="2"/>
        <v>0.44000000000000056</v>
      </c>
      <c r="G62" s="115">
        <f t="shared" si="3"/>
        <v>0.46000000000000013</v>
      </c>
      <c r="H62" s="103"/>
      <c r="I62" s="71"/>
      <c r="J62" s="71"/>
      <c r="K62" s="71"/>
      <c r="L62" s="71"/>
      <c r="M62" s="71"/>
      <c r="N62" s="89"/>
    </row>
    <row r="63" spans="1:14" ht="12.75" customHeight="1" thickBot="1">
      <c r="A63" s="116">
        <v>90</v>
      </c>
      <c r="B63" s="117">
        <v>293</v>
      </c>
      <c r="C63" s="118">
        <v>39</v>
      </c>
      <c r="D63" s="119">
        <v>1</v>
      </c>
      <c r="E63" s="118">
        <f t="shared" si="1"/>
        <v>40</v>
      </c>
      <c r="F63" s="120">
        <f t="shared" si="2"/>
        <v>0.4799999999999997</v>
      </c>
      <c r="G63" s="121">
        <f>F63</f>
        <v>0.4799999999999997</v>
      </c>
      <c r="H63" s="122"/>
      <c r="I63" s="83"/>
      <c r="J63" s="83"/>
      <c r="K63" s="83"/>
      <c r="L63" s="83"/>
      <c r="M63" s="83"/>
      <c r="N63" s="99"/>
    </row>
    <row r="64" spans="1:14" ht="12" customHeight="1">
      <c r="A64" s="13"/>
      <c r="B64" s="8"/>
      <c r="C64" s="8"/>
      <c r="D64" s="28"/>
      <c r="E64" s="28"/>
      <c r="F64" s="28"/>
      <c r="G64" s="28"/>
      <c r="H64" s="8"/>
      <c r="I64" s="8"/>
      <c r="J64" s="8"/>
      <c r="K64" s="8"/>
      <c r="L64" s="8"/>
      <c r="M64" s="8"/>
      <c r="N64" s="14"/>
    </row>
    <row r="65" spans="1:14" ht="12" customHeight="1">
      <c r="A65" s="13"/>
      <c r="B65" s="8"/>
      <c r="C65" s="8"/>
      <c r="D65" s="28"/>
      <c r="E65" s="28"/>
      <c r="F65" s="28"/>
      <c r="G65" s="28"/>
      <c r="H65" s="8"/>
      <c r="I65" s="8"/>
      <c r="J65" s="8"/>
      <c r="K65" s="8"/>
      <c r="L65" s="8"/>
      <c r="M65" s="8"/>
      <c r="N65" s="14"/>
    </row>
    <row r="66" spans="1:14" ht="12" customHeight="1">
      <c r="A66" s="13"/>
      <c r="B66" s="8"/>
      <c r="C66" s="8"/>
      <c r="D66" s="11" t="s">
        <v>75</v>
      </c>
      <c r="E66" s="28"/>
      <c r="F66" s="28"/>
      <c r="G66" s="28"/>
      <c r="H66" s="8"/>
      <c r="I66" s="8"/>
      <c r="J66" s="8"/>
      <c r="K66" s="25" t="s">
        <v>70</v>
      </c>
      <c r="L66" s="8"/>
      <c r="M66" s="8"/>
      <c r="N66" s="14"/>
    </row>
    <row r="67" spans="1:14" ht="13.5" thickBot="1">
      <c r="A67" s="58"/>
      <c r="B67" s="40"/>
      <c r="C67" s="40"/>
      <c r="D67" s="59" t="s">
        <v>71</v>
      </c>
      <c r="E67" s="60"/>
      <c r="F67" s="60"/>
      <c r="G67" s="60"/>
      <c r="H67" s="40"/>
      <c r="I67" s="40"/>
      <c r="J67" s="40"/>
      <c r="K67" s="59" t="s">
        <v>72</v>
      </c>
      <c r="L67" s="40"/>
      <c r="M67" s="40"/>
      <c r="N67" s="41"/>
    </row>
  </sheetData>
  <sheetProtection password="CCEA" sheet="1" formatCells="0" formatColumns="0" formatRows="0" insertColumns="0" insertRows="0" insertHyperlinks="0" deleteColumns="0" deleteRows="0" sort="0" autoFilter="0" pivotTables="0"/>
  <mergeCells count="1">
    <mergeCell ref="E12:G1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Fabio</cp:lastModifiedBy>
  <dcterms:created xsi:type="dcterms:W3CDTF">2006-11-14T18:40:53Z</dcterms:created>
  <dcterms:modified xsi:type="dcterms:W3CDTF">2007-12-17T20:50:37Z</dcterms:modified>
  <cp:category/>
  <cp:version/>
  <cp:contentType/>
  <cp:contentStatus/>
</cp:coreProperties>
</file>